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6212" windowHeight="5784"/>
  </bookViews>
  <sheets>
    <sheet name="СМЕТА на 2024" sheetId="1" r:id="rId1"/>
  </sheets>
  <definedNames>
    <definedName name="_xlnm.Print_Area" localSheetId="0">'СМЕТА на 2024'!$A$1:$E$33</definedName>
  </definedNames>
  <calcPr calcId="124519" refMode="R1C1"/>
</workbook>
</file>

<file path=xl/calcChain.xml><?xml version="1.0" encoding="utf-8"?>
<calcChain xmlns="http://schemas.openxmlformats.org/spreadsheetml/2006/main">
  <c r="B31" i="1"/>
  <c r="C31" s="1"/>
  <c r="C30"/>
  <c r="C27"/>
  <c r="B27"/>
  <c r="C26"/>
  <c r="B24"/>
  <c r="C24" s="1"/>
  <c r="C23"/>
  <c r="C22"/>
  <c r="C21"/>
  <c r="C19"/>
  <c r="B19"/>
  <c r="C18"/>
  <c r="C17"/>
  <c r="C16"/>
  <c r="C15"/>
  <c r="C14"/>
  <c r="B14"/>
  <c r="C13"/>
  <c r="C12"/>
  <c r="C11"/>
  <c r="C10"/>
  <c r="C5"/>
  <c r="B5"/>
  <c r="B7" s="1"/>
  <c r="C4"/>
  <c r="B4"/>
  <c r="C7" l="1"/>
  <c r="B8"/>
  <c r="C8" s="1"/>
  <c r="B28" l="1"/>
  <c r="C28" l="1"/>
  <c r="B32"/>
  <c r="C32" s="1"/>
  <c r="C33" s="1"/>
</calcChain>
</file>

<file path=xl/sharedStrings.xml><?xml version="1.0" encoding="utf-8"?>
<sst xmlns="http://schemas.openxmlformats.org/spreadsheetml/2006/main" count="48" uniqueCount="48">
  <si>
    <r>
      <t xml:space="preserve">
Расходная смета ТСН " посёлок Кратово" на </t>
    </r>
    <r>
      <rPr>
        <b/>
        <sz val="14"/>
        <color rgb="FFFF0000"/>
        <rFont val="Arial Cyr"/>
        <charset val="204"/>
      </rPr>
      <t>2024 год</t>
    </r>
    <r>
      <rPr>
        <b/>
        <sz val="14"/>
        <rFont val="Arial Cyr"/>
        <family val="2"/>
        <charset val="204"/>
      </rPr>
      <t>,
 утверждена решением Общего собрания ______________, протокол № ____</t>
    </r>
  </si>
  <si>
    <t>РАСХОД</t>
  </si>
  <si>
    <t>Сумма, руб на год</t>
  </si>
  <si>
    <t>Сумма, руб в месяц</t>
  </si>
  <si>
    <t>Тариф руб/кв.м, мес</t>
  </si>
  <si>
    <t>Комментарий</t>
  </si>
  <si>
    <t>Управление ТСН и служба эксплуатации</t>
  </si>
  <si>
    <t>ФОТ председатель</t>
  </si>
  <si>
    <t xml:space="preserve">Из суммы з/п удерживается НДФЛ 13% </t>
  </si>
  <si>
    <t>ИТОГО фонд оплаты труда</t>
  </si>
  <si>
    <t>Налоги</t>
  </si>
  <si>
    <t>Единый налог с ФОТ</t>
  </si>
  <si>
    <t>ИТОГО налоги</t>
  </si>
  <si>
    <t>Услуги</t>
  </si>
  <si>
    <t>Клининг</t>
  </si>
  <si>
    <t>Обеспечение внутриобъектового и пропускного режимов (охрана)</t>
  </si>
  <si>
    <t xml:space="preserve">договор с ООО ЧОП </t>
  </si>
  <si>
    <t>Аренда нежилого помещения</t>
  </si>
  <si>
    <t>38 400 руб. в месяц ( офис правления и комнаты для отдыха,приема пищи- охрана санузел.)</t>
  </si>
  <si>
    <t>Техобслуживание водоснабжение и канализации</t>
  </si>
  <si>
    <t>Дополнительные работы по прочистке ливневой и канализационной  системы, установка дополнительных дренажных отводов, устройство полива.</t>
  </si>
  <si>
    <t>Обслуживание пожарной безопасности</t>
  </si>
  <si>
    <t xml:space="preserve"> Бухгалтерское, Техническое, Юридическое сопровождение (в т.ч. Расходы на юрид.сопровождение по долговым судебным взысканиям)</t>
  </si>
  <si>
    <t>Самозанятость :Бухгалтерия работа в налоговой, экономические просчёты и составление смет, оформление и заполнение базы данных. Ежемесячно 21 300 руб (на руки 20  000 + 6% налог самозанятость) за заполнение личных кабинетов в системе, проведение платежей с поставщиками услуг, ведение бухгалтерии, сдача налоговой отчётности. Юрист 100000 за юридические консультации и работу с неплательщиками, непредвиденные прочие юридические процедуры по необходимости и на подготовку исков..Технический сотрудник,ежемесячно 21 300 руб (на руки 20  000 + 6% налог самозанятость) за обслуживание , ремонт, программирование (видео и СКУД),Ведение реестра выданных брелоков и RFID карт;
Программирование брелоков и RFID карт в систем</t>
  </si>
  <si>
    <t>Хозработник</t>
  </si>
  <si>
    <t>самозанятость 10000 +6% налог</t>
  </si>
  <si>
    <t>ИТОГО услуги</t>
  </si>
  <si>
    <t>Содержание и ремонт общего имущества</t>
  </si>
  <si>
    <t>Обеспечение сайта и 1С, лицензии, электронная отчётность с налоговой, комиссия банка, мобильная связь и интернет.</t>
  </si>
  <si>
    <t>domuchet.online  , 15000 в год,  услуги банка 1500 руб в мес, интернет и моб.связь 3000 руб в месяц</t>
  </si>
  <si>
    <t xml:space="preserve">Ремонт общего имущества </t>
  </si>
  <si>
    <t>расходные материалы для ремонта скамеек, урн, ремонт и укрепление заборов, покраска.</t>
  </si>
  <si>
    <t>Общехозяйственные расходы и материалы</t>
  </si>
  <si>
    <t xml:space="preserve"> (  реагенты, орг.техника, канц товары, инструменты, электро и сантех.материалы,   воздуходувка, тример, , земля, газон, урны,мешки) . По необходимости. По ул.Гвардейская есть необходимость в замене ламп освещения 30 шт, также установка моб.камер, системы пропускного режима, приобретение и установка беседки</t>
  </si>
  <si>
    <t>ИТОГО содержание и ремонт общего имущества</t>
  </si>
  <si>
    <t>Озеленение и благоустройство территории</t>
  </si>
  <si>
    <t>Благоустройство территории и озеленение территории</t>
  </si>
  <si>
    <t xml:space="preserve">Работы и материалы по озеленению ( при благоприятных условиях зимы установка катка) гирлянды, украшения на НГ для елки и  поселка </t>
  </si>
  <si>
    <t>ИТОГО озеленение и благоустройство</t>
  </si>
  <si>
    <t>ИТОГО прямые расходы</t>
  </si>
  <si>
    <t>РЕЗЕРВНЫЙ ФОНД</t>
  </si>
  <si>
    <t>Резевный фонд</t>
  </si>
  <si>
    <t>ИТОГО резервный фонд</t>
  </si>
  <si>
    <t>ИТОГО</t>
  </si>
  <si>
    <t>сумма в месяц с квартиры</t>
  </si>
  <si>
    <t xml:space="preserve"> Механизированная уборка (Вывоз снега)</t>
  </si>
  <si>
    <t>Ю Сервис агентский договор (обслуживание газопровода, СКУД, диспетч.служба, ТО счетчиков)</t>
  </si>
  <si>
    <t>Услуги по агентскому договору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</si>
</sst>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4"/>
      <color rgb="FFFF000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9" fillId="4" borderId="1" xfId="0" applyFont="1" applyFill="1" applyBorder="1" applyAlignment="1">
      <alignment horizontal="right" wrapText="1"/>
    </xf>
    <xf numFmtId="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33"/>
  <sheetViews>
    <sheetView tabSelected="1" showWhiteSpace="0" view="pageBreakPreview" topLeftCell="A20" zoomScale="66" zoomScaleSheetLayoutView="66" zoomScalePageLayoutView="84" workbookViewId="0">
      <selection activeCell="A15" sqref="A15"/>
    </sheetView>
  </sheetViews>
  <sheetFormatPr defaultRowHeight="14.4"/>
  <cols>
    <col min="1" max="1" width="75" style="30" customWidth="1"/>
    <col min="2" max="2" width="16.109375" style="31" customWidth="1"/>
    <col min="3" max="3" width="16" style="31" customWidth="1"/>
    <col min="4" max="4" width="12.109375" style="32" customWidth="1"/>
    <col min="5" max="5" width="70.44140625" style="29" customWidth="1"/>
  </cols>
  <sheetData>
    <row r="1" spans="1:7" ht="60.75" customHeight="1">
      <c r="A1" s="33" t="s">
        <v>0</v>
      </c>
      <c r="B1" s="33"/>
      <c r="C1" s="33"/>
      <c r="D1" s="33"/>
      <c r="E1" s="1"/>
      <c r="F1" s="2"/>
      <c r="G1" s="2"/>
    </row>
    <row r="2" spans="1:7" ht="40.5" customHeight="1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pans="1:7">
      <c r="A3" s="5" t="s">
        <v>6</v>
      </c>
      <c r="B3" s="6"/>
      <c r="C3" s="6"/>
      <c r="D3" s="7"/>
      <c r="E3" s="8"/>
    </row>
    <row r="4" spans="1:7" ht="15.75" customHeight="1">
      <c r="A4" s="9" t="s">
        <v>7</v>
      </c>
      <c r="B4" s="6">
        <f>150000*12</f>
        <v>1800000</v>
      </c>
      <c r="C4" s="6">
        <f>B4/12</f>
        <v>150000</v>
      </c>
      <c r="D4" s="7"/>
      <c r="E4" s="10" t="s">
        <v>8</v>
      </c>
    </row>
    <row r="5" spans="1:7">
      <c r="A5" s="11" t="s">
        <v>9</v>
      </c>
      <c r="B5" s="12">
        <f>SUM(B4:B4)</f>
        <v>1800000</v>
      </c>
      <c r="C5" s="12">
        <f>B5/12</f>
        <v>150000</v>
      </c>
      <c r="D5" s="13"/>
      <c r="E5" s="14"/>
    </row>
    <row r="6" spans="1:7">
      <c r="A6" s="5" t="s">
        <v>10</v>
      </c>
      <c r="B6" s="6"/>
      <c r="C6" s="6"/>
      <c r="D6" s="7"/>
      <c r="E6" s="8"/>
    </row>
    <row r="7" spans="1:7">
      <c r="A7" s="9" t="s">
        <v>11</v>
      </c>
      <c r="B7" s="6">
        <f>B5*0.3</f>
        <v>540000</v>
      </c>
      <c r="C7" s="6">
        <f t="shared" ref="C7" si="0">B7/12</f>
        <v>45000</v>
      </c>
      <c r="D7" s="7"/>
      <c r="E7" s="8"/>
    </row>
    <row r="8" spans="1:7">
      <c r="A8" s="11" t="s">
        <v>12</v>
      </c>
      <c r="B8" s="12">
        <f>SUM(B7:B7)</f>
        <v>540000</v>
      </c>
      <c r="C8" s="12">
        <f>B8/12</f>
        <v>45000</v>
      </c>
      <c r="D8" s="13"/>
      <c r="E8" s="14"/>
    </row>
    <row r="9" spans="1:7" ht="14.25" customHeight="1">
      <c r="A9" s="5" t="s">
        <v>13</v>
      </c>
      <c r="B9" s="6"/>
      <c r="C9" s="6"/>
      <c r="D9" s="7"/>
      <c r="E9" s="8"/>
    </row>
    <row r="10" spans="1:7">
      <c r="A10" s="15" t="s">
        <v>14</v>
      </c>
      <c r="B10" s="6">
        <v>4050000</v>
      </c>
      <c r="C10" s="6">
        <f>B10/12</f>
        <v>337500</v>
      </c>
      <c r="D10" s="7"/>
      <c r="E10" s="8"/>
    </row>
    <row r="11" spans="1:7" ht="27.75" customHeight="1">
      <c r="A11" s="15" t="s">
        <v>47</v>
      </c>
      <c r="B11" s="6">
        <v>445440</v>
      </c>
      <c r="C11" s="6">
        <f>B11/12</f>
        <v>37120</v>
      </c>
      <c r="D11" s="7"/>
      <c r="E11" s="16" t="s">
        <v>46</v>
      </c>
    </row>
    <row r="12" spans="1:7">
      <c r="A12" s="15" t="s">
        <v>45</v>
      </c>
      <c r="B12" s="6">
        <v>4000000</v>
      </c>
      <c r="C12" s="6">
        <f>B12/12</f>
        <v>333333.33333333331</v>
      </c>
      <c r="D12" s="7"/>
      <c r="E12" s="8"/>
    </row>
    <row r="13" spans="1:7">
      <c r="A13" s="15" t="s">
        <v>15</v>
      </c>
      <c r="B13" s="6">
        <v>2400000</v>
      </c>
      <c r="C13" s="6">
        <f t="shared" ref="C13:C19" si="1">B13/12</f>
        <v>200000</v>
      </c>
      <c r="D13" s="7"/>
      <c r="E13" s="17" t="s">
        <v>16</v>
      </c>
    </row>
    <row r="14" spans="1:7" ht="27.6">
      <c r="A14" s="15" t="s">
        <v>17</v>
      </c>
      <c r="B14" s="6">
        <f>460800</f>
        <v>460800</v>
      </c>
      <c r="C14" s="6">
        <f>B14/12</f>
        <v>38400</v>
      </c>
      <c r="D14" s="7"/>
      <c r="E14" s="17" t="s">
        <v>18</v>
      </c>
    </row>
    <row r="15" spans="1:7" ht="27.6">
      <c r="A15" s="15" t="s">
        <v>19</v>
      </c>
      <c r="B15" s="6">
        <v>200000</v>
      </c>
      <c r="C15" s="6">
        <f>B15/12</f>
        <v>16666.666666666668</v>
      </c>
      <c r="D15" s="7"/>
      <c r="E15" s="17" t="s">
        <v>20</v>
      </c>
    </row>
    <row r="16" spans="1:7">
      <c r="A16" s="15" t="s">
        <v>21</v>
      </c>
      <c r="B16" s="6">
        <v>50000</v>
      </c>
      <c r="C16" s="6">
        <f>B16/12</f>
        <v>4166.666666666667</v>
      </c>
      <c r="D16" s="7"/>
      <c r="E16" s="8"/>
    </row>
    <row r="17" spans="1:5" ht="129.75" customHeight="1">
      <c r="A17" s="15" t="s">
        <v>22</v>
      </c>
      <c r="B17" s="6">
        <v>611200</v>
      </c>
      <c r="C17" s="6">
        <f t="shared" si="1"/>
        <v>50933.333333333336</v>
      </c>
      <c r="D17" s="7"/>
      <c r="E17" s="18" t="s">
        <v>23</v>
      </c>
    </row>
    <row r="18" spans="1:5" ht="21" customHeight="1">
      <c r="A18" s="15" t="s">
        <v>24</v>
      </c>
      <c r="B18" s="6">
        <v>127200</v>
      </c>
      <c r="C18" s="6">
        <f>B18/12</f>
        <v>10600</v>
      </c>
      <c r="D18" s="7"/>
      <c r="E18" s="19" t="s">
        <v>25</v>
      </c>
    </row>
    <row r="19" spans="1:5">
      <c r="A19" s="11" t="s">
        <v>26</v>
      </c>
      <c r="B19" s="12">
        <f>SUM(B10:B18)</f>
        <v>12344640</v>
      </c>
      <c r="C19" s="12">
        <f t="shared" si="1"/>
        <v>1028720</v>
      </c>
      <c r="D19" s="13"/>
      <c r="E19" s="14"/>
    </row>
    <row r="20" spans="1:5">
      <c r="A20" s="5" t="s">
        <v>27</v>
      </c>
      <c r="B20" s="6"/>
      <c r="C20" s="6"/>
      <c r="D20" s="7"/>
      <c r="E20" s="8"/>
    </row>
    <row r="21" spans="1:5" ht="28.8">
      <c r="A21" s="15" t="s">
        <v>28</v>
      </c>
      <c r="B21" s="6">
        <v>47000</v>
      </c>
      <c r="C21" s="6">
        <f t="shared" ref="C21:C23" si="2">B21/12</f>
        <v>3916.6666666666665</v>
      </c>
      <c r="D21" s="7"/>
      <c r="E21" s="17" t="s">
        <v>29</v>
      </c>
    </row>
    <row r="22" spans="1:5" ht="27.6">
      <c r="A22" s="15" t="s">
        <v>30</v>
      </c>
      <c r="B22" s="6">
        <v>100000</v>
      </c>
      <c r="C22" s="6">
        <f>B22/12</f>
        <v>8333.3333333333339</v>
      </c>
      <c r="D22" s="7"/>
      <c r="E22" s="17" t="s">
        <v>31</v>
      </c>
    </row>
    <row r="23" spans="1:5" ht="69">
      <c r="A23" s="15" t="s">
        <v>32</v>
      </c>
      <c r="B23" s="6">
        <v>450000</v>
      </c>
      <c r="C23" s="6">
        <f t="shared" si="2"/>
        <v>37500</v>
      </c>
      <c r="D23" s="7"/>
      <c r="E23" s="20" t="s">
        <v>33</v>
      </c>
    </row>
    <row r="24" spans="1:5">
      <c r="A24" s="11" t="s">
        <v>34</v>
      </c>
      <c r="B24" s="12">
        <f>SUM(B21:B23)</f>
        <v>597000</v>
      </c>
      <c r="C24" s="12">
        <f>B24/12</f>
        <v>49750</v>
      </c>
      <c r="D24" s="13"/>
      <c r="E24" s="14"/>
    </row>
    <row r="25" spans="1:5">
      <c r="A25" s="5" t="s">
        <v>35</v>
      </c>
      <c r="B25" s="6"/>
      <c r="C25" s="6"/>
      <c r="D25" s="7"/>
      <c r="E25" s="8"/>
    </row>
    <row r="26" spans="1:5" ht="30.75" customHeight="1">
      <c r="A26" s="21" t="s">
        <v>36</v>
      </c>
      <c r="B26" s="6">
        <v>450000</v>
      </c>
      <c r="C26" s="6">
        <f>B26/12</f>
        <v>37500</v>
      </c>
      <c r="D26" s="7"/>
      <c r="E26" s="20" t="s">
        <v>37</v>
      </c>
    </row>
    <row r="27" spans="1:5">
      <c r="A27" s="11" t="s">
        <v>38</v>
      </c>
      <c r="B27" s="12">
        <f>SUM(B26:B26)</f>
        <v>450000</v>
      </c>
      <c r="C27" s="12">
        <f t="shared" ref="C27:C32" si="3">B27/12</f>
        <v>37500</v>
      </c>
      <c r="D27" s="13"/>
      <c r="E27" s="14"/>
    </row>
    <row r="28" spans="1:5">
      <c r="A28" s="11" t="s">
        <v>39</v>
      </c>
      <c r="B28" s="12">
        <f>B27+B24+B19+B8+B5</f>
        <v>15731640</v>
      </c>
      <c r="C28" s="12">
        <f t="shared" si="3"/>
        <v>1310970</v>
      </c>
      <c r="D28" s="13"/>
      <c r="E28" s="14"/>
    </row>
    <row r="29" spans="1:5">
      <c r="A29" s="5" t="s">
        <v>40</v>
      </c>
      <c r="B29" s="12"/>
      <c r="C29" s="12"/>
      <c r="D29" s="13"/>
      <c r="E29" s="14"/>
    </row>
    <row r="30" spans="1:5">
      <c r="A30" s="9" t="s">
        <v>41</v>
      </c>
      <c r="B30" s="6">
        <v>100000</v>
      </c>
      <c r="C30" s="6">
        <f t="shared" si="3"/>
        <v>8333.3333333333339</v>
      </c>
      <c r="D30" s="7"/>
      <c r="E30" s="22"/>
    </row>
    <row r="31" spans="1:5">
      <c r="A31" s="11" t="s">
        <v>42</v>
      </c>
      <c r="B31" s="12">
        <f>SUM(B30:B30)</f>
        <v>100000</v>
      </c>
      <c r="C31" s="12">
        <f t="shared" si="3"/>
        <v>8333.3333333333339</v>
      </c>
      <c r="D31" s="13"/>
      <c r="E31" s="5"/>
    </row>
    <row r="32" spans="1:5" ht="18">
      <c r="A32" s="23" t="s">
        <v>43</v>
      </c>
      <c r="B32" s="24">
        <f>B31+B28</f>
        <v>15831640</v>
      </c>
      <c r="C32" s="24">
        <f t="shared" si="3"/>
        <v>1319303.3333333333</v>
      </c>
      <c r="D32" s="25"/>
      <c r="E32" s="26"/>
    </row>
    <row r="33" spans="3:4" ht="43.2">
      <c r="C33" s="27">
        <f>C32/195</f>
        <v>6765.6581196581192</v>
      </c>
      <c r="D33" s="28" t="s">
        <v>44</v>
      </c>
    </row>
  </sheetData>
  <mergeCells count="1">
    <mergeCell ref="A1:D1"/>
  </mergeCells>
  <pageMargins left="0.11811023622047245" right="0.11811023622047245" top="0.15748031496062992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на 2024</vt:lpstr>
      <vt:lpstr>'СМЕТА на 2024'!Область_печати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5</cp:lastModifiedBy>
  <dcterms:created xsi:type="dcterms:W3CDTF">2023-12-30T14:56:27Z</dcterms:created>
  <dcterms:modified xsi:type="dcterms:W3CDTF">2023-12-30T15:04:27Z</dcterms:modified>
</cp:coreProperties>
</file>